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bookViews>
    <workbookView xWindow="120" yWindow="120" windowWidth="15180" windowHeight="8835"/>
  </bookViews>
  <sheets>
    <sheet name="Vendor Cost Analysis" sheetId="1" r:id="rId1"/>
  </sheets>
  <externalReferences>
    <externalReference r:id="rId2"/>
    <externalReference r:id="rId3"/>
  </externalReferences>
  <definedNames>
    <definedName name="__IntlFixup" hidden="1">TRUE</definedName>
    <definedName name="__IntlFixupTable" hidden="1">#REF!</definedName>
    <definedName name="_Order1" hidden="1">0</definedName>
    <definedName name="AA.Report.Files" hidden="1">#REF!</definedName>
    <definedName name="AA.Reports.Available" hidden="1">#REF!</definedName>
    <definedName name="Data.Dump" hidden="1">OFFSET([0]!Data.Top.Left,1,0)</definedName>
    <definedName name="DATA_01" hidden="1">'[1]Sales Seasonality by Month'!$B$4</definedName>
    <definedName name="DATA_02" hidden="1">'[1]Sales Seasonality by Month'!$B$9</definedName>
    <definedName name="DATA_03" hidden="1">'[1]Sales Seasonality by Month'!$C$9:$C$20</definedName>
    <definedName name="DATA_04" hidden="1">'[1]Sales Seasonality by Month'!$F$9:$F$20</definedName>
    <definedName name="Database.File" hidden="1">#REF!</definedName>
    <definedName name="File.Type" hidden="1">#REF!</definedName>
    <definedName name="HTML_CodePage" hidden="1">1252</definedName>
    <definedName name="HTML_Control" hidden="1">{"'Leverage'!$B$2:$M$418"}</definedName>
    <definedName name="HTML_Description" hidden="1">""</definedName>
    <definedName name="HTML_Email" hidden="1">""</definedName>
    <definedName name="HTML_Header" hidden="1">"Leverage"</definedName>
    <definedName name="HTML_LastUpdate" hidden="1">"8/21/00"</definedName>
    <definedName name="HTML_LineAfter" hidden="1">FALSE</definedName>
    <definedName name="HTML_LineBefore" hidden="1">FALSE</definedName>
    <definedName name="HTML_Name" hidden="1">"Frank Vickers"</definedName>
    <definedName name="HTML_OBDlg2" hidden="1">TRUE</definedName>
    <definedName name="HTML_OBDlg4" hidden="1">TRUE</definedName>
    <definedName name="HTML_OS" hidden="1">0</definedName>
    <definedName name="HTML_PathFile" hidden="1">"C:\my documents\lever.htm"</definedName>
    <definedName name="HTML_Title" hidden="1">"leverage"</definedName>
    <definedName name="LABOR_TAX" hidden="1">'[2]Service Invoice'!$G$15</definedName>
    <definedName name="Macro1">[0]!Macro1</definedName>
    <definedName name="Macro2">[0]!Macro2</definedName>
    <definedName name="Ownership" hidden="1">OFFSET([0]!Data.Top.Left,1,0)</definedName>
    <definedName name="PARTS_TAX" hidden="1">'[2]Service Invoice'!$D$15</definedName>
    <definedName name="_xlnm.Print_Area" localSheetId="0">'Vendor Cost Analysis'!$B$3:$I$36</definedName>
    <definedName name="Show.Acct.Update.Warning" hidden="1">#REF!</definedName>
    <definedName name="Show.MDB.Update.Warning" hidden="1">#REF!</definedName>
  </definedNames>
  <calcPr calcId="152511"/>
</workbook>
</file>

<file path=xl/calcChain.xml><?xml version="1.0" encoding="utf-8"?>
<calcChain xmlns="http://schemas.openxmlformats.org/spreadsheetml/2006/main">
  <c r="E10" i="1" l="1"/>
  <c r="E11" i="1" s="1"/>
  <c r="G15" i="1"/>
  <c r="G16" i="1"/>
  <c r="G17" i="1"/>
  <c r="F27" i="1" s="1"/>
  <c r="G18" i="1"/>
  <c r="G19" i="1"/>
  <c r="F29" i="1" s="1"/>
  <c r="C25" i="1"/>
  <c r="F25" i="1"/>
  <c r="H25" i="1"/>
  <c r="C26" i="1"/>
  <c r="F26" i="1"/>
  <c r="H26" i="1"/>
  <c r="I26" i="1" s="1"/>
  <c r="C27" i="1"/>
  <c r="H27" i="1"/>
  <c r="C28" i="1"/>
  <c r="F28" i="1"/>
  <c r="H28" i="1"/>
  <c r="C29" i="1"/>
  <c r="BL126" i="1"/>
  <c r="BL127" i="1"/>
  <c r="BL129" i="1"/>
  <c r="BL130" i="1"/>
  <c r="I27" i="1" l="1"/>
  <c r="BL128" i="1"/>
  <c r="I25" i="1"/>
  <c r="G20" i="1"/>
  <c r="G26" i="1" s="1"/>
  <c r="I28" i="1"/>
  <c r="G25" i="1" l="1"/>
  <c r="G29" i="1"/>
  <c r="H29" i="1" s="1"/>
  <c r="G27" i="1"/>
  <c r="G28" i="1"/>
  <c r="B30" i="1" l="1"/>
  <c r="H30" i="1"/>
  <c r="I29" i="1"/>
  <c r="E33" i="1" s="1"/>
  <c r="E34" i="1" s="1"/>
  <c r="E35" i="1" s="1"/>
  <c r="F35" i="1" s="1"/>
</calcChain>
</file>

<file path=xl/comments1.xml><?xml version="1.0" encoding="utf-8"?>
<comments xmlns="http://schemas.openxmlformats.org/spreadsheetml/2006/main">
  <authors>
    <author>Author</author>
  </authors>
  <commentList>
    <comment ref="C5" authorId="0" shapeId="0">
      <text>
        <r>
          <rPr>
            <sz val="10"/>
            <color indexed="81"/>
            <rFont val="Arial"/>
            <family val="2"/>
          </rPr>
          <t>The template will accommodate up to five sources. The order is allocated 
automatically among vendors based on the relationship between the vendor's
price and the average price quoted by all vendors. The allocation gives each 
bidder an order of equal dollar volume. So that you can fine-tune the allocation to your needs, it is possible to override the allocation, permitting you to maintain even-lot orders, for example. Simply enter your own figures in the first column of the allocation.</t>
        </r>
      </text>
    </comment>
  </commentList>
</comments>
</file>

<file path=xl/sharedStrings.xml><?xml version="1.0" encoding="utf-8"?>
<sst xmlns="http://schemas.openxmlformats.org/spreadsheetml/2006/main" count="45" uniqueCount="34">
  <si>
    <t>Vendor Cost Analysis</t>
  </si>
  <si>
    <t>Part Number</t>
  </si>
  <si>
    <t>Description</t>
  </si>
  <si>
    <t>Total Requirements (Units)</t>
  </si>
  <si>
    <t>Number of Vendors</t>
  </si>
  <si>
    <t>Requirement per Vendor</t>
  </si>
  <si>
    <t>PRICES AND DELIVERY COSTS IN UNITS</t>
  </si>
  <si>
    <t>Vendor</t>
  </si>
  <si>
    <t xml:space="preserve">Bid Price </t>
  </si>
  <si>
    <t xml:space="preserve">Delivery </t>
  </si>
  <si>
    <t xml:space="preserve">Total </t>
  </si>
  <si>
    <t xml:space="preserve">1. </t>
  </si>
  <si>
    <t xml:space="preserve">2. </t>
  </si>
  <si>
    <t xml:space="preserve">3. </t>
  </si>
  <si>
    <t xml:space="preserve">4. </t>
  </si>
  <si>
    <t xml:space="preserve">5. </t>
  </si>
  <si>
    <t xml:space="preserve">Average Delivered Price Per Unit </t>
  </si>
  <si>
    <t>ALLOCATION OF ORDERS AND COSTS</t>
  </si>
  <si>
    <t xml:space="preserve">Manual </t>
  </si>
  <si>
    <t xml:space="preserve">Delivered </t>
  </si>
  <si>
    <t>Price vs.</t>
  </si>
  <si>
    <t xml:space="preserve">Actual </t>
  </si>
  <si>
    <t xml:space="preserve"> Amount  </t>
  </si>
  <si>
    <t xml:space="preserve">Override </t>
  </si>
  <si>
    <t xml:space="preserve">Price/Unit </t>
  </si>
  <si>
    <t>Average</t>
  </si>
  <si>
    <t xml:space="preserve">Order </t>
  </si>
  <si>
    <t xml:space="preserve">of Order </t>
  </si>
  <si>
    <t>SUMMARY</t>
  </si>
  <si>
    <t>Total Cost of Orders</t>
  </si>
  <si>
    <t>Low Bidder Total</t>
  </si>
  <si>
    <t>Multiple Bid Premium and %</t>
  </si>
  <si>
    <t>Intermediate Calculations</t>
  </si>
  <si>
    <t>Do Not Change</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</si>
</sst>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64" formatCode="&quot;$&quot;#,##0_);\(&quot;$&quot;#,##0\)"/>
    <numFmt numFmtId="165" formatCode="&quot;$&quot;#,##0_);[Red]\(&quot;$&quot;#,##0\)"/>
    <numFmt numFmtId="166" formatCode="&quot;$&quot;#,##0.00_);\(&quot;$&quot;#,##0.00\)"/>
    <numFmt numFmtId="167" formatCode="_(&quot;$&quot;* #,##0.00_);_(&quot;$&quot;* \(#,##0.00\);_(&quot;$&quot;* &quot;-&quot;??_);_(@_)"/>
    <numFmt numFmtId="168" formatCode="_(* #,##0.00_);_(* \(#,##0.00\);_(* &quot;-&quot;??_);_(@_)"/>
    <numFmt numFmtId="169" formatCode="_-&quot;£&quot;* #,##0_-;\-&quot;£&quot;* #,##0_-;_-&quot;£&quot;* &quot;-&quot;_-;_-@_-"/>
    <numFmt numFmtId="170" formatCode="_-* #,##0_-;\-* #,##0_-;_-* &quot;-&quot;_-;_-@_-"/>
    <numFmt numFmtId="171" formatCode="_-&quot;£&quot;* #,##0.00_-;\-&quot;£&quot;* #,##0.00_-;_-&quot;£&quot;* &quot;-&quot;??_-;_-@_-"/>
    <numFmt numFmtId="172" formatCode="_-* #,##0.00_-;\-* #,##0.00_-;_-* &quot;-&quot;??_-;_-@_-"/>
    <numFmt numFmtId="173" formatCode="0.00%_);[Red]\(0.00%\)"/>
    <numFmt numFmtId="174" formatCode="0%_);[Red]\(0%\)"/>
    <numFmt numFmtId="175" formatCode="0.0%"/>
  </numFmts>
  <fonts count="41" x14ac:knownFonts="1">
    <font>
      <sz val="10"/>
      <name val="Arial"/>
    </font>
    <font>
      <sz val="10"/>
      <name val="Arial"/>
      <family val="2"/>
    </font>
    <font>
      <sz val="10"/>
      <name val="Arial"/>
      <family val="2"/>
    </font>
    <font>
      <b/>
      <sz val="26"/>
      <color indexed="9"/>
      <name val="Times New Roman"/>
      <family val="1"/>
    </font>
    <font>
      <sz val="10"/>
      <color indexed="9"/>
      <name val="Arial"/>
      <family val="2"/>
    </font>
    <font>
      <b/>
      <sz val="14"/>
      <name val="Arial"/>
      <family val="2"/>
    </font>
    <font>
      <b/>
      <sz val="10"/>
      <name val="Arial"/>
      <family val="2"/>
    </font>
    <font>
      <b/>
      <sz val="12"/>
      <name val="Arial"/>
      <family val="2"/>
    </font>
    <font>
      <b/>
      <sz val="26"/>
      <color indexed="8"/>
      <name val="Times New Roman"/>
      <family val="1"/>
    </font>
    <font>
      <sz val="10"/>
      <color indexed="8"/>
      <name val="Arial"/>
      <family val="2"/>
    </font>
    <font>
      <sz val="10"/>
      <color indexed="81"/>
      <name val="Arial"/>
      <family val="2"/>
    </font>
    <font>
      <u/>
      <sz val="10"/>
      <color indexed="12"/>
      <name val="Arial"/>
      <family val="2"/>
    </font>
    <font>
      <sz val="10"/>
      <color indexed="12"/>
      <name val="Arial"/>
      <family val="2"/>
    </font>
    <font>
      <sz val="8"/>
      <name val="Tahoma"/>
      <family val="2"/>
    </font>
    <font>
      <sz val="8"/>
      <name val="Times New Roman"/>
      <family val="1"/>
    </font>
    <font>
      <sz val="8"/>
      <name val="Verdana"/>
      <family val="2"/>
    </font>
    <font>
      <sz val="10"/>
      <name val="Helv"/>
    </font>
    <font>
      <b/>
      <sz val="9"/>
      <name val="Arial"/>
      <family val="2"/>
    </font>
    <font>
      <b/>
      <sz val="8"/>
      <color indexed="9"/>
      <name val="Tahoma"/>
      <family val="2"/>
    </font>
    <font>
      <b/>
      <sz val="8"/>
      <color indexed="8"/>
      <name val="Tahoma"/>
      <family val="2"/>
    </font>
    <font>
      <b/>
      <sz val="18"/>
      <name val="Arial"/>
      <family val="2"/>
    </font>
    <font>
      <b/>
      <sz val="11"/>
      <color indexed="23"/>
      <name val="Verdana"/>
      <family val="2"/>
    </font>
    <font>
      <sz val="10"/>
      <color indexed="10"/>
      <name val="Helv"/>
    </font>
    <font>
      <sz val="8"/>
      <name val="Arial"/>
      <family val="2"/>
    </font>
    <font>
      <sz val="9"/>
      <color indexed="10"/>
      <name val="Arial"/>
      <family val="2"/>
    </font>
    <font>
      <i/>
      <sz val="10"/>
      <color indexed="12"/>
      <name val="Tms Rmn"/>
    </font>
    <font>
      <b/>
      <sz val="10"/>
      <color indexed="8"/>
      <name val="Tms Rmn"/>
    </font>
    <font>
      <sz val="11"/>
      <color indexed="8"/>
      <name val="Calibri"/>
      <family val="2"/>
    </font>
    <font>
      <sz val="11"/>
      <color indexed="9"/>
      <name val="Calibri"/>
      <family val="2"/>
    </font>
    <font>
      <sz val="11"/>
      <color indexed="61"/>
      <name val="Calibri"/>
      <family val="2"/>
    </font>
    <font>
      <b/>
      <sz val="11"/>
      <color indexed="46"/>
      <name val="Calibri"/>
      <family val="2"/>
    </font>
    <font>
      <b/>
      <sz val="11"/>
      <color indexed="9"/>
      <name val="Calibri"/>
      <family val="2"/>
    </font>
    <font>
      <i/>
      <sz val="11"/>
      <color indexed="23"/>
      <name val="Calibri"/>
      <family val="2"/>
    </font>
    <font>
      <sz val="11"/>
      <color indexed="17"/>
      <name val="Calibri"/>
      <family val="2"/>
    </font>
    <font>
      <b/>
      <sz val="11"/>
      <color indexed="62"/>
      <name val="Calibri"/>
      <family val="2"/>
    </font>
    <font>
      <sz val="11"/>
      <color indexed="62"/>
      <name val="Calibri"/>
      <family val="2"/>
    </font>
    <font>
      <sz val="11"/>
      <color indexed="46"/>
      <name val="Calibri"/>
      <family val="2"/>
    </font>
    <font>
      <sz val="11"/>
      <color indexed="19"/>
      <name val="Calibri"/>
      <family val="2"/>
    </font>
    <font>
      <b/>
      <sz val="11"/>
      <color indexed="63"/>
      <name val="Calibri"/>
      <family val="2"/>
    </font>
    <font>
      <b/>
      <sz val="18"/>
      <color indexed="62"/>
      <name val="Cambria"/>
      <family val="2"/>
    </font>
    <font>
      <sz val="11"/>
      <color indexed="10"/>
      <name val="Calibri"/>
      <family val="2"/>
    </font>
  </fonts>
  <fills count="30">
    <fill>
      <patternFill patternType="none"/>
    </fill>
    <fill>
      <patternFill patternType="gray125"/>
    </fill>
    <fill>
      <patternFill patternType="solid">
        <fgColor indexed="44"/>
      </patternFill>
    </fill>
    <fill>
      <patternFill patternType="solid">
        <fgColor indexed="45"/>
      </patternFill>
    </fill>
    <fill>
      <patternFill patternType="solid">
        <fgColor indexed="47"/>
      </patternFill>
    </fill>
    <fill>
      <patternFill patternType="solid">
        <fgColor indexed="43"/>
      </patternFill>
    </fill>
    <fill>
      <patternFill patternType="solid">
        <fgColor indexed="27"/>
      </patternFill>
    </fill>
    <fill>
      <patternFill patternType="solid">
        <fgColor indexed="26"/>
      </patternFill>
    </fill>
    <fill>
      <patternFill patternType="solid">
        <fgColor indexed="22"/>
      </patternFill>
    </fill>
    <fill>
      <patternFill patternType="solid">
        <fgColor indexed="50"/>
      </patternFill>
    </fill>
    <fill>
      <patternFill patternType="solid">
        <fgColor indexed="29"/>
      </patternFill>
    </fill>
    <fill>
      <patternFill patternType="solid">
        <fgColor indexed="56"/>
      </patternFill>
    </fill>
    <fill>
      <patternFill patternType="solid">
        <fgColor indexed="53"/>
      </patternFill>
    </fill>
    <fill>
      <patternFill patternType="solid">
        <fgColor indexed="54"/>
      </patternFill>
    </fill>
    <fill>
      <patternFill patternType="solid">
        <fgColor indexed="49"/>
      </patternFill>
    </fill>
    <fill>
      <patternFill patternType="solid">
        <fgColor indexed="46"/>
      </patternFill>
    </fill>
    <fill>
      <patternFill patternType="solid">
        <fgColor indexed="9"/>
        <bgColor indexed="64"/>
      </patternFill>
    </fill>
    <fill>
      <patternFill patternType="solid">
        <fgColor indexed="14"/>
      </patternFill>
    </fill>
    <fill>
      <patternFill patternType="solid">
        <fgColor indexed="55"/>
        <bgColor indexed="64"/>
      </patternFill>
    </fill>
    <fill>
      <patternFill patternType="solid">
        <fgColor indexed="55"/>
      </patternFill>
    </fill>
    <fill>
      <patternFill patternType="lightGray">
        <fgColor indexed="13"/>
        <bgColor indexed="13"/>
      </patternFill>
    </fill>
    <fill>
      <patternFill patternType="darkGray">
        <fgColor indexed="22"/>
        <bgColor indexed="13"/>
      </patternFill>
    </fill>
    <fill>
      <patternFill patternType="solid">
        <fgColor indexed="8"/>
        <bgColor indexed="64"/>
      </patternFill>
    </fill>
    <fill>
      <patternFill patternType="solid">
        <fgColor indexed="22"/>
        <bgColor indexed="64"/>
      </patternFill>
    </fill>
    <fill>
      <patternFill patternType="solid">
        <fgColor indexed="9"/>
        <bgColor indexed="9"/>
      </patternFill>
    </fill>
    <fill>
      <patternFill patternType="solid">
        <fgColor indexed="22"/>
        <bgColor indexed="22"/>
      </patternFill>
    </fill>
    <fill>
      <patternFill patternType="solid">
        <fgColor indexed="58"/>
        <bgColor indexed="64"/>
      </patternFill>
    </fill>
    <fill>
      <patternFill patternType="solid">
        <fgColor indexed="9"/>
        <bgColor indexed="26"/>
      </patternFill>
    </fill>
    <fill>
      <patternFill patternType="solid">
        <fgColor indexed="47"/>
        <bgColor indexed="9"/>
      </patternFill>
    </fill>
    <fill>
      <patternFill patternType="solid">
        <fgColor indexed="34"/>
        <bgColor indexed="9"/>
      </patternFill>
    </fill>
  </fills>
  <borders count="27">
    <border>
      <left/>
      <right/>
      <top/>
      <bottom/>
      <diagonal/>
    </border>
    <border>
      <left style="thin">
        <color indexed="64"/>
      </left>
      <right/>
      <top style="thin">
        <color indexed="64"/>
      </top>
      <bottom style="thin">
        <color indexed="64"/>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medium">
        <color indexed="18"/>
      </left>
      <right style="medium">
        <color indexed="18"/>
      </right>
      <top style="medium">
        <color indexed="18"/>
      </top>
      <bottom style="medium">
        <color indexed="18"/>
      </bottom>
      <diagonal/>
    </border>
    <border>
      <left/>
      <right/>
      <top style="medium">
        <color indexed="64"/>
      </top>
      <bottom/>
      <diagonal/>
    </border>
    <border>
      <left/>
      <right/>
      <top style="medium">
        <color indexed="64"/>
      </top>
      <bottom style="medium">
        <color indexed="64"/>
      </bottom>
      <diagonal/>
    </border>
    <border>
      <left/>
      <right/>
      <top/>
      <bottom style="medium">
        <color indexed="64"/>
      </bottom>
      <diagonal/>
    </border>
    <border>
      <left/>
      <right/>
      <top/>
      <bottom style="medium">
        <color indexed="27"/>
      </bottom>
      <diagonal/>
    </border>
    <border>
      <left/>
      <right/>
      <top style="thin">
        <color indexed="64"/>
      </top>
      <bottom/>
      <diagonal/>
    </border>
    <border>
      <left/>
      <right/>
      <top/>
      <bottom style="double">
        <color indexed="46"/>
      </bottom>
      <diagonal/>
    </border>
    <border>
      <left/>
      <right/>
      <top style="thin">
        <color indexed="64"/>
      </top>
      <bottom style="double">
        <color indexed="64"/>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top style="thin">
        <color indexed="9"/>
      </top>
      <bottom style="thin">
        <color indexed="9"/>
      </bottom>
      <diagonal/>
    </border>
    <border>
      <left/>
      <right/>
      <top style="double">
        <color indexed="0"/>
      </top>
      <bottom/>
      <diagonal/>
    </border>
    <border>
      <left/>
      <right/>
      <top/>
      <bottom style="thin">
        <color indexed="8"/>
      </bottom>
      <diagonal/>
    </border>
    <border>
      <left/>
      <right/>
      <top/>
      <bottom style="double">
        <color indexed="8"/>
      </bottom>
      <diagonal/>
    </border>
    <border>
      <left/>
      <right/>
      <top style="thin">
        <color indexed="8"/>
      </top>
      <bottom/>
      <diagonal/>
    </border>
    <border>
      <left style="thin">
        <color indexed="8"/>
      </left>
      <right/>
      <top style="thin">
        <color indexed="8"/>
      </top>
      <bottom style="double">
        <color indexed="8"/>
      </bottom>
      <diagonal/>
    </border>
    <border>
      <left/>
      <right style="thin">
        <color indexed="8"/>
      </right>
      <top style="thin">
        <color indexed="8"/>
      </top>
      <bottom style="double">
        <color indexed="8"/>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theme="1"/>
      </bottom>
      <diagonal/>
    </border>
  </borders>
  <cellStyleXfs count="76">
    <xf numFmtId="0" fontId="0" fillId="0" borderId="0"/>
    <xf numFmtId="0" fontId="27" fillId="2"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2"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3"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8" fillId="6" borderId="0" applyNumberFormat="0" applyBorder="0" applyAlignment="0" applyProtection="0"/>
    <xf numFmtId="0" fontId="28" fillId="3" borderId="0" applyNumberFormat="0" applyBorder="0" applyAlignment="0" applyProtection="0"/>
    <xf numFmtId="0" fontId="28" fillId="9" borderId="0" applyNumberFormat="0" applyBorder="0" applyAlignment="0" applyProtection="0"/>
    <xf numFmtId="0" fontId="28" fillId="8" borderId="0" applyNumberFormat="0" applyBorder="0" applyAlignment="0" applyProtection="0"/>
    <xf numFmtId="0" fontId="28" fillId="6"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37" fontId="13" fillId="16" borderId="1" applyBorder="0" applyProtection="0">
      <alignment vertical="center"/>
    </xf>
    <xf numFmtId="0" fontId="29" fillId="17" borderId="0" applyNumberFormat="0" applyBorder="0" applyAlignment="0" applyProtection="0"/>
    <xf numFmtId="164" fontId="14" fillId="0" borderId="2">
      <protection locked="0"/>
    </xf>
    <xf numFmtId="0" fontId="15" fillId="18" borderId="0" applyBorder="0">
      <alignment horizontal="left" vertical="center" indent="1"/>
    </xf>
    <xf numFmtId="0" fontId="30" fillId="4" borderId="3" applyNumberFormat="0" applyAlignment="0" applyProtection="0"/>
    <xf numFmtId="0" fontId="31" fillId="19" borderId="4" applyNumberFormat="0" applyAlignment="0" applyProtection="0"/>
    <xf numFmtId="168" fontId="1" fillId="0" borderId="0" applyFont="0" applyFill="0" applyBorder="0" applyAlignment="0" applyProtection="0"/>
    <xf numFmtId="3" fontId="1" fillId="0" borderId="0" applyFont="0" applyFill="0" applyBorder="0" applyAlignment="0" applyProtection="0"/>
    <xf numFmtId="164" fontId="1" fillId="0" borderId="0" applyFont="0" applyFill="0" applyBorder="0" applyAlignment="0" applyProtection="0"/>
    <xf numFmtId="0" fontId="16" fillId="0" borderId="5"/>
    <xf numFmtId="4" fontId="14" fillId="20" borderId="5">
      <protection locked="0"/>
    </xf>
    <xf numFmtId="0" fontId="1" fillId="0" borderId="0" applyFont="0" applyFill="0" applyBorder="0" applyAlignment="0" applyProtection="0"/>
    <xf numFmtId="170" fontId="1" fillId="0" borderId="0" applyFont="0" applyFill="0" applyBorder="0" applyAlignment="0" applyProtection="0"/>
    <xf numFmtId="172" fontId="1" fillId="0" borderId="0" applyFont="0" applyFill="0" applyBorder="0" applyAlignment="0" applyProtection="0"/>
    <xf numFmtId="0" fontId="32" fillId="0" borderId="0" applyNumberFormat="0" applyFill="0" applyBorder="0" applyAlignment="0" applyProtection="0"/>
    <xf numFmtId="2" fontId="1" fillId="0" borderId="0" applyFont="0" applyFill="0" applyBorder="0" applyAlignment="0" applyProtection="0"/>
    <xf numFmtId="0" fontId="33" fillId="6" borderId="0" applyNumberFormat="0" applyBorder="0" applyAlignment="0" applyProtection="0"/>
    <xf numFmtId="4" fontId="14" fillId="21" borderId="5"/>
    <xf numFmtId="168" fontId="17" fillId="0" borderId="6"/>
    <xf numFmtId="37" fontId="18" fillId="22" borderId="2" applyBorder="0">
      <alignment horizontal="left" vertical="center" indent="1"/>
    </xf>
    <xf numFmtId="37" fontId="19" fillId="23" borderId="7" applyFill="0">
      <alignment vertical="center"/>
    </xf>
    <xf numFmtId="0" fontId="19" fillId="24" borderId="8" applyNumberFormat="0">
      <alignment horizontal="left" vertical="top" indent="1"/>
    </xf>
    <xf numFmtId="0" fontId="19" fillId="16" borderId="0" applyBorder="0">
      <alignment horizontal="left" vertical="center" indent="1"/>
    </xf>
    <xf numFmtId="0" fontId="19" fillId="0" borderId="8" applyNumberFormat="0" applyFill="0">
      <alignment horizontal="centerContinuous" vertical="top"/>
    </xf>
    <xf numFmtId="0" fontId="20" fillId="0" borderId="0" applyNumberFormat="0" applyFont="0" applyFill="0" applyAlignment="0" applyProtection="0"/>
    <xf numFmtId="0" fontId="7" fillId="0" borderId="0" applyNumberFormat="0" applyFont="0" applyFill="0" applyAlignment="0" applyProtection="0"/>
    <xf numFmtId="0" fontId="34" fillId="0" borderId="9" applyNumberFormat="0" applyFill="0" applyAlignment="0" applyProtection="0"/>
    <xf numFmtId="0" fontId="34" fillId="0" borderId="0" applyNumberFormat="0" applyFill="0" applyBorder="0" applyAlignment="0" applyProtection="0"/>
    <xf numFmtId="0" fontId="11" fillId="0" borderId="0" applyNumberFormat="0" applyFill="0" applyBorder="0" applyAlignment="0" applyProtection="0">
      <alignment vertical="top"/>
      <protection locked="0"/>
    </xf>
    <xf numFmtId="0" fontId="35" fillId="10" borderId="3" applyNumberFormat="0" applyAlignment="0" applyProtection="0"/>
    <xf numFmtId="168" fontId="17" fillId="0" borderId="10"/>
    <xf numFmtId="0" fontId="36" fillId="0" borderId="11" applyNumberFormat="0" applyFill="0" applyAlignment="0" applyProtection="0"/>
    <xf numFmtId="167" fontId="17" fillId="0" borderId="12"/>
    <xf numFmtId="0" fontId="37" fillId="7" borderId="0" applyNumberFormat="0" applyBorder="0" applyAlignment="0" applyProtection="0"/>
    <xf numFmtId="0" fontId="21" fillId="23" borderId="0">
      <alignment horizontal="left" wrapText="1" indent="1"/>
    </xf>
    <xf numFmtId="37" fontId="13" fillId="16" borderId="13" applyBorder="0">
      <alignment horizontal="left" vertical="center" indent="2"/>
    </xf>
    <xf numFmtId="0" fontId="22" fillId="0" borderId="0"/>
    <xf numFmtId="0" fontId="1" fillId="7" borderId="14" applyNumberFormat="0" applyFont="0" applyAlignment="0" applyProtection="0"/>
    <xf numFmtId="0" fontId="38" fillId="4" borderId="15" applyNumberFormat="0" applyAlignment="0" applyProtection="0"/>
    <xf numFmtId="174" fontId="23" fillId="25" borderId="16"/>
    <xf numFmtId="173" fontId="23" fillId="0" borderId="16" applyFont="0" applyFill="0" applyBorder="0" applyAlignment="0" applyProtection="0">
      <protection locked="0"/>
    </xf>
    <xf numFmtId="2" fontId="24" fillId="0" borderId="0">
      <protection locked="0"/>
    </xf>
    <xf numFmtId="0" fontId="1" fillId="26" borderId="0"/>
    <xf numFmtId="49" fontId="1" fillId="0" borderId="0" applyFont="0" applyFill="0" applyBorder="0" applyAlignment="0" applyProtection="0"/>
    <xf numFmtId="0" fontId="39" fillId="0" borderId="0" applyNumberFormat="0" applyFill="0" applyBorder="0" applyAlignment="0" applyProtection="0"/>
    <xf numFmtId="0" fontId="25" fillId="0" borderId="0">
      <alignment horizontal="right"/>
    </xf>
    <xf numFmtId="0" fontId="26" fillId="0" borderId="0"/>
    <xf numFmtId="0" fontId="1" fillId="0" borderId="17" applyNumberFormat="0" applyFont="0" applyBorder="0" applyAlignment="0" applyProtection="0"/>
    <xf numFmtId="169" fontId="1" fillId="0" borderId="0" applyFont="0" applyFill="0" applyBorder="0" applyAlignment="0" applyProtection="0"/>
    <xf numFmtId="171" fontId="1" fillId="0" borderId="0" applyFont="0" applyFill="0" applyBorder="0" applyAlignment="0" applyProtection="0"/>
    <xf numFmtId="0" fontId="40" fillId="0" borderId="0" applyNumberFormat="0" applyFill="0" applyBorder="0" applyAlignment="0" applyProtection="0"/>
  </cellStyleXfs>
  <cellXfs count="45">
    <xf numFmtId="0" fontId="0" fillId="0" borderId="0" xfId="0"/>
    <xf numFmtId="0" fontId="0" fillId="0" borderId="0" xfId="0" applyProtection="1"/>
    <xf numFmtId="0" fontId="3" fillId="24" borderId="0" xfId="0" applyFont="1" applyFill="1" applyAlignment="1" applyProtection="1">
      <alignment horizontal="centerContinuous"/>
    </xf>
    <xf numFmtId="0" fontId="4" fillId="24" borderId="0" xfId="0" applyFont="1" applyFill="1" applyAlignment="1" applyProtection="1">
      <alignment horizontal="centerContinuous"/>
    </xf>
    <xf numFmtId="0" fontId="2" fillId="24" borderId="0" xfId="0" applyFont="1" applyFill="1" applyProtection="1"/>
    <xf numFmtId="0" fontId="2" fillId="27" borderId="18" xfId="0" applyFont="1" applyFill="1" applyBorder="1" applyProtection="1">
      <protection locked="0"/>
    </xf>
    <xf numFmtId="0" fontId="2" fillId="24" borderId="18" xfId="0" applyFont="1" applyFill="1" applyBorder="1" applyProtection="1"/>
    <xf numFmtId="37" fontId="2" fillId="24" borderId="0" xfId="0" applyNumberFormat="1" applyFont="1" applyFill="1" applyProtection="1"/>
    <xf numFmtId="0" fontId="5" fillId="24" borderId="0" xfId="0" applyFont="1" applyFill="1" applyAlignment="1" applyProtection="1">
      <alignment vertical="center"/>
    </xf>
    <xf numFmtId="0" fontId="2" fillId="24" borderId="18" xfId="0" applyFont="1" applyFill="1" applyBorder="1" applyAlignment="1" applyProtection="1">
      <alignment horizontal="center"/>
    </xf>
    <xf numFmtId="0" fontId="2" fillId="24" borderId="18" xfId="0" applyFont="1" applyFill="1" applyBorder="1" applyAlignment="1" applyProtection="1">
      <alignment horizontal="right"/>
    </xf>
    <xf numFmtId="0" fontId="2" fillId="24" borderId="0" xfId="0" applyFont="1" applyFill="1" applyAlignment="1" applyProtection="1">
      <alignment horizontal="right"/>
    </xf>
    <xf numFmtId="0" fontId="2" fillId="27" borderId="0" xfId="0" applyFont="1" applyFill="1" applyProtection="1">
      <protection locked="0"/>
    </xf>
    <xf numFmtId="165" fontId="2" fillId="24" borderId="0" xfId="0" applyNumberFormat="1" applyFont="1" applyFill="1" applyProtection="1"/>
    <xf numFmtId="0" fontId="6" fillId="28" borderId="0" xfId="0" applyFont="1" applyFill="1" applyAlignment="1" applyProtection="1">
      <alignment horizontal="left" vertical="center"/>
    </xf>
    <xf numFmtId="0" fontId="6" fillId="28" borderId="0" xfId="0" applyFont="1" applyFill="1" applyProtection="1"/>
    <xf numFmtId="166" fontId="6" fillId="28" borderId="19" xfId="0" applyNumberFormat="1" applyFont="1" applyFill="1" applyBorder="1" applyAlignment="1" applyProtection="1">
      <alignment vertical="center"/>
    </xf>
    <xf numFmtId="175" fontId="0" fillId="0" borderId="0" xfId="0" applyNumberFormat="1" applyProtection="1"/>
    <xf numFmtId="0" fontId="2" fillId="24" borderId="20" xfId="0" applyFont="1" applyFill="1" applyBorder="1" applyProtection="1"/>
    <xf numFmtId="9" fontId="2" fillId="24" borderId="0" xfId="0" applyNumberFormat="1" applyFont="1" applyFill="1" applyProtection="1"/>
    <xf numFmtId="165" fontId="2" fillId="24" borderId="0" xfId="31" applyNumberFormat="1" applyFont="1" applyFill="1" applyProtection="1"/>
    <xf numFmtId="0" fontId="6" fillId="28" borderId="19" xfId="0" applyFont="1" applyFill="1" applyBorder="1" applyAlignment="1" applyProtection="1">
      <alignment vertical="center"/>
    </xf>
    <xf numFmtId="164" fontId="2" fillId="24" borderId="0" xfId="0" applyNumberFormat="1" applyFont="1" applyFill="1" applyProtection="1"/>
    <xf numFmtId="0" fontId="2" fillId="24" borderId="0" xfId="0" applyFont="1" applyFill="1" applyAlignment="1" applyProtection="1">
      <alignment vertical="center"/>
    </xf>
    <xf numFmtId="164" fontId="6" fillId="28" borderId="21" xfId="0" applyNumberFormat="1" applyFont="1" applyFill="1" applyBorder="1" applyAlignment="1" applyProtection="1">
      <alignment vertical="center"/>
    </xf>
    <xf numFmtId="10" fontId="6" fillId="28" borderId="22" xfId="0" applyNumberFormat="1" applyFont="1" applyFill="1" applyBorder="1" applyAlignment="1" applyProtection="1">
      <alignment horizontal="center" vertical="center"/>
    </xf>
    <xf numFmtId="0" fontId="7" fillId="29" borderId="23" xfId="0" applyFont="1" applyFill="1" applyBorder="1" applyAlignment="1" applyProtection="1">
      <alignment horizontal="center"/>
    </xf>
    <xf numFmtId="0" fontId="7" fillId="29" borderId="24" xfId="0" applyFont="1" applyFill="1" applyBorder="1" applyAlignment="1" applyProtection="1">
      <alignment horizontal="center"/>
    </xf>
    <xf numFmtId="0" fontId="0" fillId="29" borderId="24" xfId="0" applyNumberFormat="1" applyFill="1" applyBorder="1" applyProtection="1"/>
    <xf numFmtId="0" fontId="0" fillId="29" borderId="25" xfId="0" applyNumberFormat="1" applyFill="1" applyBorder="1" applyProtection="1"/>
    <xf numFmtId="0" fontId="8" fillId="28" borderId="0" xfId="0" applyFont="1" applyFill="1" applyAlignment="1" applyProtection="1">
      <alignment horizontal="centerContinuous"/>
    </xf>
    <xf numFmtId="0" fontId="9" fillId="28" borderId="0" xfId="0" applyFont="1" applyFill="1" applyAlignment="1" applyProtection="1">
      <alignment horizontal="centerContinuous"/>
    </xf>
    <xf numFmtId="37" fontId="12" fillId="27" borderId="0" xfId="0" applyNumberFormat="1" applyFont="1" applyFill="1" applyProtection="1">
      <protection locked="0"/>
    </xf>
    <xf numFmtId="165" fontId="12" fillId="27" borderId="0" xfId="0" applyNumberFormat="1" applyFont="1" applyFill="1" applyProtection="1">
      <protection locked="0"/>
    </xf>
    <xf numFmtId="0" fontId="12" fillId="27" borderId="0" xfId="0" applyFont="1" applyFill="1" applyProtection="1">
      <protection locked="0"/>
    </xf>
    <xf numFmtId="0" fontId="2" fillId="24" borderId="26" xfId="0" applyFont="1" applyFill="1" applyBorder="1" applyAlignment="1" applyProtection="1">
      <alignment horizontal="right"/>
    </xf>
    <xf numFmtId="0" fontId="1" fillId="27" borderId="26" xfId="0" applyFont="1" applyFill="1" applyBorder="1" applyProtection="1">
      <protection locked="0"/>
    </xf>
    <xf numFmtId="0" fontId="2" fillId="24" borderId="26" xfId="0" applyFont="1" applyFill="1" applyBorder="1" applyProtection="1"/>
    <xf numFmtId="165" fontId="12" fillId="27" borderId="26" xfId="0" applyNumberFormat="1" applyFont="1" applyFill="1" applyBorder="1" applyProtection="1">
      <protection locked="0"/>
    </xf>
    <xf numFmtId="39" fontId="2" fillId="24" borderId="26" xfId="0" applyNumberFormat="1" applyFont="1" applyFill="1" applyBorder="1" applyProtection="1"/>
    <xf numFmtId="0" fontId="2" fillId="27" borderId="26" xfId="0" applyFont="1" applyFill="1" applyBorder="1" applyProtection="1">
      <protection locked="0"/>
    </xf>
    <xf numFmtId="165" fontId="2" fillId="24" borderId="26" xfId="31" applyNumberFormat="1" applyFont="1" applyFill="1" applyBorder="1" applyProtection="1"/>
    <xf numFmtId="9" fontId="2" fillId="24" borderId="26" xfId="0" applyNumberFormat="1" applyFont="1" applyFill="1" applyBorder="1" applyProtection="1"/>
    <xf numFmtId="0" fontId="11" fillId="0" borderId="0" xfId="53" applyFont="1" applyAlignment="1" applyProtection="1">
      <alignment horizontal="center"/>
    </xf>
    <xf numFmtId="0" fontId="11" fillId="0" borderId="0" xfId="53" applyAlignment="1" applyProtection="1">
      <alignment horizontal="center"/>
    </xf>
  </cellXfs>
  <cellStyles count="7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mount" xfId="25"/>
    <cellStyle name="Bad" xfId="26" builtinId="27" customBuiltin="1"/>
    <cellStyle name="Blank" xfId="27"/>
    <cellStyle name="Body text" xfId="28"/>
    <cellStyle name="Calculation" xfId="29" builtinId="22" customBuiltin="1"/>
    <cellStyle name="Check Cell" xfId="30" builtinId="23" customBuiltin="1"/>
    <cellStyle name="Comma_simple" xfId="31"/>
    <cellStyle name="Comma0" xfId="32"/>
    <cellStyle name="Currency0" xfId="33"/>
    <cellStyle name="DarkBlueOutline" xfId="34"/>
    <cellStyle name="DarkBlueOutlineYellow" xfId="35"/>
    <cellStyle name="Date" xfId="36"/>
    <cellStyle name="Dezimal [0]_Compiling Utility Macros" xfId="37"/>
    <cellStyle name="Dezimal_Compiling Utility Macros" xfId="38"/>
    <cellStyle name="Explanatory Text" xfId="39" builtinId="53" customBuiltin="1"/>
    <cellStyle name="Fixed" xfId="40"/>
    <cellStyle name="Good" xfId="41" builtinId="26" customBuiltin="1"/>
    <cellStyle name="GRAY" xfId="42"/>
    <cellStyle name="Gross Margin" xfId="43"/>
    <cellStyle name="header" xfId="44"/>
    <cellStyle name="Header Total" xfId="45"/>
    <cellStyle name="Header1" xfId="46"/>
    <cellStyle name="Header2" xfId="47"/>
    <cellStyle name="Header3" xfId="48"/>
    <cellStyle name="Heading 1" xfId="49" builtinId="16" customBuiltin="1"/>
    <cellStyle name="Heading 2" xfId="50" builtinId="17" customBuiltin="1"/>
    <cellStyle name="Heading 3" xfId="51" builtinId="18" customBuiltin="1"/>
    <cellStyle name="Heading 4" xfId="52" builtinId="19" customBuiltin="1"/>
    <cellStyle name="Hyperlink" xfId="53" builtinId="8"/>
    <cellStyle name="Input" xfId="54" builtinId="20" customBuiltin="1"/>
    <cellStyle name="Level 2 Total" xfId="55"/>
    <cellStyle name="Linked Cell" xfId="56" builtinId="24" customBuiltin="1"/>
    <cellStyle name="Major Total" xfId="57"/>
    <cellStyle name="Neutral" xfId="58" builtinId="28" customBuiltin="1"/>
    <cellStyle name="NonPrint_TemTitle" xfId="59"/>
    <cellStyle name="Normal" xfId="0" builtinId="0"/>
    <cellStyle name="Normal 2" xfId="60"/>
    <cellStyle name="NormalRed" xfId="61"/>
    <cellStyle name="Note" xfId="62" builtinId="10" customBuiltin="1"/>
    <cellStyle name="Output" xfId="63" builtinId="21" customBuiltin="1"/>
    <cellStyle name="Percent.0" xfId="64"/>
    <cellStyle name="Percent.00" xfId="65"/>
    <cellStyle name="RED POSTED" xfId="66"/>
    <cellStyle name="Standard_Anpassen der Amortisation" xfId="67"/>
    <cellStyle name="Text_simple" xfId="68"/>
    <cellStyle name="Title" xfId="69" builtinId="15" customBuiltin="1"/>
    <cellStyle name="TmsRmn10BlueItalic" xfId="70"/>
    <cellStyle name="TmsRmn10Bold" xfId="71"/>
    <cellStyle name="Total" xfId="72" builtinId="25" customBuiltin="1"/>
    <cellStyle name="Währung [0]_Compiling Utility Macros" xfId="73"/>
    <cellStyle name="Währung_Compiling Utility Macros" xfId="74"/>
    <cellStyle name="Warning Text" xfId="75" builtinId="11"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E2EDFA"/>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95250</xdr:colOff>
      <xdr:row>1</xdr:row>
      <xdr:rowOff>85725</xdr:rowOff>
    </xdr:to>
    <xdr:sp macro="" textlink="">
      <xdr:nvSpPr>
        <xdr:cNvPr id="1026" name="Rectangle 2"/>
        <xdr:cNvSpPr>
          <a:spLocks noChangeArrowheads="1"/>
        </xdr:cNvSpPr>
      </xdr:nvSpPr>
      <xdr:spPr bwMode="auto">
        <a:xfrm>
          <a:off x="0" y="0"/>
          <a:ext cx="438150" cy="247650"/>
        </a:xfrm>
        <a:prstGeom prst="rect">
          <a:avLst/>
        </a:prstGeom>
        <a:solidFill>
          <a:srgbClr val="FFFFFF"/>
        </a:solidFill>
        <a:ln w="9525">
          <a:no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enan%20&#199;&#305;lman\AppData\Roaming\Microsoft\Templates\Sales%20Seasonality%20by%20Month9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Kenan%20&#199;&#305;lman\AppData\Roaming\Microsoft\Templates\Service%20Invoice9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les Seasonality by Month"/>
      <sheetName val="About JaxWorks"/>
    </sheetNames>
    <sheetDataSet>
      <sheetData sheetId="0">
        <row r="4">
          <cell r="B4" t="str">
            <v>For the Year 2003</v>
          </cell>
        </row>
        <row r="9">
          <cell r="B9" t="str">
            <v>Jan</v>
          </cell>
          <cell r="C9">
            <v>100000</v>
          </cell>
          <cell r="F9">
            <v>7.0000000000000007E-2</v>
          </cell>
        </row>
        <row r="10">
          <cell r="C10">
            <v>101300</v>
          </cell>
          <cell r="F10">
            <v>7.4999999999999997E-2</v>
          </cell>
        </row>
        <row r="11">
          <cell r="C11">
            <v>102616.9</v>
          </cell>
          <cell r="F11">
            <v>0.09</v>
          </cell>
        </row>
        <row r="12">
          <cell r="C12">
            <v>103950.9197</v>
          </cell>
          <cell r="F12">
            <v>0.09</v>
          </cell>
        </row>
        <row r="13">
          <cell r="C13">
            <v>105302.28165610001</v>
          </cell>
          <cell r="F13">
            <v>0.09</v>
          </cell>
        </row>
        <row r="14">
          <cell r="C14">
            <v>106671.211317629</v>
          </cell>
          <cell r="F14">
            <v>0.08</v>
          </cell>
        </row>
        <row r="15">
          <cell r="C15">
            <v>108057.93706475801</v>
          </cell>
          <cell r="F15">
            <v>7.0000000000000007E-2</v>
          </cell>
        </row>
        <row r="16">
          <cell r="C16">
            <v>109462.6902466</v>
          </cell>
          <cell r="F16">
            <v>9.5000000000000001E-2</v>
          </cell>
        </row>
        <row r="17">
          <cell r="C17">
            <v>110885.705219806</v>
          </cell>
          <cell r="F17">
            <v>0.09</v>
          </cell>
        </row>
        <row r="18">
          <cell r="C18">
            <v>112327.21938766399</v>
          </cell>
          <cell r="F18">
            <v>0.09</v>
          </cell>
        </row>
        <row r="19">
          <cell r="C19">
            <v>113787.473239703</v>
          </cell>
          <cell r="F19">
            <v>7.0000000000000007E-2</v>
          </cell>
        </row>
        <row r="20">
          <cell r="C20">
            <v>115266.710391819</v>
          </cell>
          <cell r="F20">
            <v>0.09</v>
          </cell>
        </row>
      </sheetData>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rvice Invoice"/>
    </sheetNames>
    <sheetDataSet>
      <sheetData sheetId="0">
        <row r="15">
          <cell r="D15">
            <v>6.5000000000000002E-2</v>
          </cell>
          <cell r="G15">
            <v>9.5000000000000001E-2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7">
    <pageSetUpPr autoPageBreaks="0" fitToPage="1"/>
  </sheetPr>
  <dimension ref="B3:BL130"/>
  <sheetViews>
    <sheetView showGridLines="0" showRowColHeaders="0" tabSelected="1" defaultGridColor="0" colorId="7" zoomScaleNormal="100" workbookViewId="0"/>
  </sheetViews>
  <sheetFormatPr defaultRowHeight="12.75" x14ac:dyDescent="0.2"/>
  <cols>
    <col min="1" max="1" width="1.7109375" style="1" customWidth="1"/>
    <col min="2" max="2" width="3.42578125" style="1" customWidth="1"/>
    <col min="3" max="3" width="16.85546875" style="1" customWidth="1"/>
    <col min="4" max="4" width="15.5703125" style="1" customWidth="1"/>
    <col min="5" max="5" width="14.28515625" style="1" customWidth="1"/>
    <col min="6" max="9" width="12.85546875" style="1" customWidth="1"/>
    <col min="10" max="10" width="4.7109375" style="1" customWidth="1"/>
    <col min="11" max="63" width="9.140625" style="1"/>
    <col min="64" max="64" width="24.7109375" style="1" customWidth="1"/>
    <col min="65" max="16384" width="9.140625" style="1"/>
  </cols>
  <sheetData>
    <row r="3" spans="2:9" ht="33" x14ac:dyDescent="0.45">
      <c r="B3" s="30" t="s">
        <v>0</v>
      </c>
      <c r="C3" s="31"/>
      <c r="D3" s="31"/>
      <c r="E3" s="31"/>
      <c r="F3" s="31"/>
      <c r="G3" s="31"/>
      <c r="H3" s="31"/>
      <c r="I3" s="31"/>
    </row>
    <row r="4" spans="2:9" ht="6" customHeight="1" x14ac:dyDescent="0.45">
      <c r="B4" s="2"/>
      <c r="C4" s="3"/>
      <c r="D4" s="3"/>
      <c r="E4" s="3"/>
      <c r="F4" s="3"/>
      <c r="G4" s="3"/>
      <c r="H4" s="3"/>
      <c r="I4" s="3"/>
    </row>
    <row r="5" spans="2:9" x14ac:dyDescent="0.2">
      <c r="D5" s="4"/>
      <c r="E5" s="4"/>
      <c r="F5" s="4"/>
      <c r="G5" s="4"/>
      <c r="H5" s="4"/>
      <c r="I5" s="4"/>
    </row>
    <row r="6" spans="2:9" x14ac:dyDescent="0.2">
      <c r="B6" s="4" t="s">
        <v>1</v>
      </c>
      <c r="C6" s="4"/>
      <c r="D6" s="5"/>
      <c r="E6" s="6"/>
      <c r="F6" s="6"/>
      <c r="G6" s="4"/>
      <c r="H6" s="4"/>
      <c r="I6" s="4"/>
    </row>
    <row r="7" spans="2:9" x14ac:dyDescent="0.2">
      <c r="B7" s="4" t="s">
        <v>2</v>
      </c>
      <c r="C7" s="4"/>
      <c r="D7" s="5"/>
      <c r="E7" s="6"/>
      <c r="F7" s="6"/>
      <c r="G7" s="4"/>
      <c r="H7" s="4"/>
      <c r="I7" s="4"/>
    </row>
    <row r="8" spans="2:9" x14ac:dyDescent="0.2">
      <c r="B8" s="4"/>
      <c r="C8" s="4"/>
      <c r="D8" s="4"/>
      <c r="E8" s="4"/>
      <c r="F8" s="4"/>
      <c r="G8" s="4"/>
      <c r="H8" s="4"/>
      <c r="I8" s="4"/>
    </row>
    <row r="9" spans="2:9" x14ac:dyDescent="0.2">
      <c r="B9" s="4" t="s">
        <v>3</v>
      </c>
      <c r="C9" s="4"/>
      <c r="D9" s="4"/>
      <c r="E9" s="32">
        <v>20000</v>
      </c>
      <c r="F9" s="4"/>
      <c r="G9" s="4"/>
      <c r="H9" s="4"/>
      <c r="I9" s="4"/>
    </row>
    <row r="10" spans="2:9" x14ac:dyDescent="0.2">
      <c r="B10" s="4" t="s">
        <v>4</v>
      </c>
      <c r="C10" s="4"/>
      <c r="D10" s="4"/>
      <c r="E10" s="4">
        <f>IF(COUNTA(C15:C19),COUNTA(C15:C19),"")</f>
        <v>5</v>
      </c>
      <c r="F10" s="4"/>
      <c r="G10" s="4"/>
      <c r="H10" s="4"/>
      <c r="I10" s="4"/>
    </row>
    <row r="11" spans="2:9" x14ac:dyDescent="0.2">
      <c r="B11" s="4" t="s">
        <v>5</v>
      </c>
      <c r="C11" s="4"/>
      <c r="D11" s="4"/>
      <c r="E11" s="7">
        <f>IF(SUM(E10),ROUND(E9/E10,0),"")</f>
        <v>4000</v>
      </c>
      <c r="F11" s="4"/>
      <c r="G11" s="4"/>
      <c r="H11" s="4"/>
      <c r="I11" s="4"/>
    </row>
    <row r="12" spans="2:9" x14ac:dyDescent="0.2">
      <c r="B12" s="4"/>
      <c r="C12" s="4"/>
      <c r="D12" s="4"/>
      <c r="E12" s="7"/>
      <c r="F12" s="4"/>
      <c r="G12" s="4"/>
      <c r="H12" s="4"/>
      <c r="I12" s="4"/>
    </row>
    <row r="13" spans="2:9" ht="18" x14ac:dyDescent="0.2">
      <c r="B13" s="8" t="s">
        <v>6</v>
      </c>
      <c r="C13" s="4"/>
      <c r="D13" s="4"/>
      <c r="E13" s="4"/>
      <c r="F13" s="4"/>
      <c r="G13" s="4"/>
      <c r="H13" s="4"/>
      <c r="I13" s="4"/>
    </row>
    <row r="14" spans="2:9" x14ac:dyDescent="0.2">
      <c r="B14" s="6"/>
      <c r="C14" s="9" t="s">
        <v>7</v>
      </c>
      <c r="D14" s="6"/>
      <c r="E14" s="10" t="s">
        <v>8</v>
      </c>
      <c r="F14" s="10" t="s">
        <v>9</v>
      </c>
      <c r="G14" s="10" t="s">
        <v>10</v>
      </c>
      <c r="H14" s="4"/>
      <c r="I14" s="4"/>
    </row>
    <row r="15" spans="2:9" x14ac:dyDescent="0.2">
      <c r="B15" s="11" t="s">
        <v>11</v>
      </c>
      <c r="C15" s="12" t="s">
        <v>7</v>
      </c>
      <c r="D15" s="4"/>
      <c r="E15" s="33">
        <v>23.75</v>
      </c>
      <c r="F15" s="33">
        <v>0.65</v>
      </c>
      <c r="G15" s="13">
        <f>IF(E15,E15+F15,"")</f>
        <v>24.4</v>
      </c>
      <c r="H15" s="4"/>
      <c r="I15" s="4"/>
    </row>
    <row r="16" spans="2:9" x14ac:dyDescent="0.2">
      <c r="B16" s="11" t="s">
        <v>12</v>
      </c>
      <c r="C16" s="12" t="s">
        <v>7</v>
      </c>
      <c r="D16" s="4"/>
      <c r="E16" s="33">
        <v>20.5</v>
      </c>
      <c r="F16" s="33">
        <v>2.15</v>
      </c>
      <c r="G16" s="13">
        <f>IF(E16,E16+F16,"")</f>
        <v>22.65</v>
      </c>
      <c r="H16" s="4"/>
      <c r="I16" s="4"/>
    </row>
    <row r="17" spans="2:11" x14ac:dyDescent="0.2">
      <c r="B17" s="11" t="s">
        <v>13</v>
      </c>
      <c r="C17" s="12" t="s">
        <v>7</v>
      </c>
      <c r="D17" s="4"/>
      <c r="E17" s="33">
        <v>23.25</v>
      </c>
      <c r="F17" s="33">
        <v>1.55</v>
      </c>
      <c r="G17" s="13">
        <f>IF(E17,E17+F17,"")</f>
        <v>24.8</v>
      </c>
      <c r="H17" s="4"/>
      <c r="I17" s="4"/>
    </row>
    <row r="18" spans="2:11" x14ac:dyDescent="0.2">
      <c r="B18" s="11" t="s">
        <v>14</v>
      </c>
      <c r="C18" s="12" t="s">
        <v>7</v>
      </c>
      <c r="D18" s="4"/>
      <c r="E18" s="33">
        <v>22.25</v>
      </c>
      <c r="F18" s="33">
        <v>1.2</v>
      </c>
      <c r="G18" s="13">
        <f>IF(E18,E18+F18,"")</f>
        <v>23.45</v>
      </c>
      <c r="H18" s="4"/>
      <c r="I18" s="4"/>
    </row>
    <row r="19" spans="2:11" x14ac:dyDescent="0.2">
      <c r="B19" s="35" t="s">
        <v>15</v>
      </c>
      <c r="C19" s="36" t="s">
        <v>7</v>
      </c>
      <c r="D19" s="37"/>
      <c r="E19" s="38">
        <v>22.25</v>
      </c>
      <c r="F19" s="38">
        <v>1.2</v>
      </c>
      <c r="G19" s="39">
        <f>IF(E19,E19+F19,"")</f>
        <v>23.45</v>
      </c>
      <c r="H19" s="4"/>
      <c r="I19" s="4"/>
    </row>
    <row r="20" spans="2:11" ht="13.5" thickBot="1" x14ac:dyDescent="0.25">
      <c r="B20" s="14" t="s">
        <v>16</v>
      </c>
      <c r="C20" s="15"/>
      <c r="D20" s="15"/>
      <c r="E20" s="15"/>
      <c r="F20" s="15"/>
      <c r="G20" s="16">
        <f>IF(SUM(G15:G19),SUM(G15:G19)/(5-(G15=0)-(G16=0)-(G17=0)-(G18=0)-(G19=0)),"")</f>
        <v>23.75</v>
      </c>
      <c r="H20" s="4"/>
      <c r="I20" s="4"/>
      <c r="K20" s="17"/>
    </row>
    <row r="21" spans="2:11" ht="13.5" thickTop="1" x14ac:dyDescent="0.2">
      <c r="B21" s="4"/>
      <c r="C21" s="4"/>
      <c r="D21" s="4"/>
      <c r="E21" s="4"/>
      <c r="F21" s="4"/>
      <c r="G21" s="4"/>
      <c r="H21" s="4"/>
      <c r="I21" s="4"/>
    </row>
    <row r="22" spans="2:11" ht="18" x14ac:dyDescent="0.2">
      <c r="B22" s="8" t="s">
        <v>17</v>
      </c>
      <c r="C22" s="4"/>
      <c r="D22" s="4"/>
      <c r="E22" s="4"/>
      <c r="F22" s="4"/>
      <c r="G22" s="4"/>
      <c r="H22" s="4"/>
      <c r="I22" s="4"/>
    </row>
    <row r="23" spans="2:11" x14ac:dyDescent="0.2">
      <c r="B23" s="4"/>
      <c r="C23" s="4"/>
      <c r="D23" s="4"/>
      <c r="E23" s="11" t="s">
        <v>18</v>
      </c>
      <c r="F23" s="11" t="s">
        <v>19</v>
      </c>
      <c r="G23" s="11" t="s">
        <v>20</v>
      </c>
      <c r="H23" s="11" t="s">
        <v>21</v>
      </c>
      <c r="I23" s="11" t="s">
        <v>22</v>
      </c>
    </row>
    <row r="24" spans="2:11" x14ac:dyDescent="0.2">
      <c r="B24" s="6"/>
      <c r="C24" s="9" t="s">
        <v>7</v>
      </c>
      <c r="D24" s="4"/>
      <c r="E24" s="10" t="s">
        <v>23</v>
      </c>
      <c r="F24" s="10" t="s">
        <v>24</v>
      </c>
      <c r="G24" s="10" t="s">
        <v>25</v>
      </c>
      <c r="H24" s="10" t="s">
        <v>26</v>
      </c>
      <c r="I24" s="10" t="s">
        <v>27</v>
      </c>
    </row>
    <row r="25" spans="2:11" x14ac:dyDescent="0.2">
      <c r="B25" s="11" t="s">
        <v>11</v>
      </c>
      <c r="C25" s="4" t="str">
        <f ca="1">IF(CELL("type",C15)="l",C15,"")</f>
        <v>Vendor</v>
      </c>
      <c r="D25" s="18"/>
      <c r="E25" s="34">
        <v>3000</v>
      </c>
      <c r="F25" s="13">
        <f>IF(SUM(G15),G15,"")</f>
        <v>24.4</v>
      </c>
      <c r="G25" s="19">
        <f>IF(SUM(F25),F25/$G$20,"")</f>
        <v>1.0273684210526315</v>
      </c>
      <c r="H25" s="4">
        <f ca="1">IF(CELL("Type",E25)="v",SUM(E25),IF(SUM(E15)&gt;0,ROUND(SUM(G25)*SUM(E11),2),""))</f>
        <v>3000</v>
      </c>
      <c r="I25" s="13">
        <f ca="1">IF(OR(CELL("type",E25)="v",SUM(F25)),SUM(H25)*SUM(F25),"")</f>
        <v>73200</v>
      </c>
    </row>
    <row r="26" spans="2:11" x14ac:dyDescent="0.2">
      <c r="B26" s="11" t="s">
        <v>12</v>
      </c>
      <c r="C26" s="4" t="str">
        <f ca="1">IF(CELL("type",C16)="l",C16,"")</f>
        <v>Vendor</v>
      </c>
      <c r="D26" s="4"/>
      <c r="E26" s="34">
        <v>10000</v>
      </c>
      <c r="F26" s="20">
        <f>IF(SUM(G16),G16,"")</f>
        <v>22.65</v>
      </c>
      <c r="G26" s="19">
        <f>IF(SUM(F26),F26/$G$20,"")</f>
        <v>0.95368421052631569</v>
      </c>
      <c r="H26" s="4">
        <f ca="1">IF(CELL("Type",E26)="v",E26,IF(E16&gt;0,ROUND(G26*E11,2),""))</f>
        <v>10000</v>
      </c>
      <c r="I26" s="13">
        <f ca="1">IF(OR(CELL("type",E26)="v",SUM(F26)),SUM(H26)*SUM(F26),"")</f>
        <v>226500</v>
      </c>
    </row>
    <row r="27" spans="2:11" x14ac:dyDescent="0.2">
      <c r="B27" s="11" t="s">
        <v>13</v>
      </c>
      <c r="C27" s="4" t="str">
        <f ca="1">IF(CELL("type",C17)="l",C17,"")</f>
        <v>Vendor</v>
      </c>
      <c r="D27" s="4"/>
      <c r="E27" s="34">
        <v>0</v>
      </c>
      <c r="F27" s="20">
        <f>IF(SUM(G17),G17,"")</f>
        <v>24.8</v>
      </c>
      <c r="G27" s="19">
        <f>IF(SUM(F27),F27/$G$20,"")</f>
        <v>1.0442105263157895</v>
      </c>
      <c r="H27" s="4">
        <f ca="1">IF(CELL("Type",E27)="v",E27,IF(E17&gt;0,ROUND(G27*E11,2),""))</f>
        <v>0</v>
      </c>
      <c r="I27" s="13">
        <f ca="1">IF(OR(CELL("type",E27)="v",SUM(F27)),SUM(H27)*SUM(F27),"")</f>
        <v>0</v>
      </c>
    </row>
    <row r="28" spans="2:11" x14ac:dyDescent="0.2">
      <c r="B28" s="11" t="s">
        <v>14</v>
      </c>
      <c r="C28" s="4" t="str">
        <f ca="1">IF(CELL("type",C18)="l",C18,"")</f>
        <v>Vendor</v>
      </c>
      <c r="D28" s="4"/>
      <c r="E28" s="34">
        <v>7000</v>
      </c>
      <c r="F28" s="20">
        <f>IF(SUM(G18),G18,"")</f>
        <v>23.45</v>
      </c>
      <c r="G28" s="19">
        <f>IF(SUM(F28),F28/$G$20,"")</f>
        <v>0.98736842105263156</v>
      </c>
      <c r="H28" s="4">
        <f ca="1">IF(CELL("Type",E28)="v",E28,IF(E18&gt;0,ROUND(G28*E11,2),""))</f>
        <v>7000</v>
      </c>
      <c r="I28" s="13">
        <f ca="1">IF(OR(CELL("type",E28)="v",SUM(F28)),SUM(H28)*SUM(F28),"")</f>
        <v>164150</v>
      </c>
    </row>
    <row r="29" spans="2:11" x14ac:dyDescent="0.2">
      <c r="B29" s="10" t="s">
        <v>15</v>
      </c>
      <c r="C29" s="6" t="str">
        <f ca="1">IF(CELL("type",C19)="l",C19,"")</f>
        <v>Vendor</v>
      </c>
      <c r="D29" s="6"/>
      <c r="E29" s="40">
        <v>0</v>
      </c>
      <c r="F29" s="41">
        <f>IF(SUM(G19),G19,"")</f>
        <v>23.45</v>
      </c>
      <c r="G29" s="42">
        <f>IF(SUM(F29),F29/$G$20,"")</f>
        <v>0.98736842105263156</v>
      </c>
      <c r="H29" s="37">
        <f ca="1">IF(CELL("Type",E29)="v",E29,IF(E19&gt;0,ROUND(G29*E11,2),""))</f>
        <v>0</v>
      </c>
      <c r="I29" s="6">
        <f ca="1">IF(OR(CELL("type",E29)="v",SUM(F29)),SUM(H29)*SUM(F29),"")</f>
        <v>0</v>
      </c>
    </row>
    <row r="30" spans="2:11" ht="13.5" thickBot="1" x14ac:dyDescent="0.25">
      <c r="B30" s="14" t="str">
        <f ca="1">"Total Units "&amp;IF(ABS(SUM(H25:H29)-E9)&gt;0.49,"(Out of Balance by "&amp;FIXED(ABS(SUM(H25:H29)-E9),0,TRUE)&amp;" Units)","")</f>
        <v xml:space="preserve">Total Units </v>
      </c>
      <c r="C30" s="15"/>
      <c r="D30" s="15"/>
      <c r="E30" s="15"/>
      <c r="F30" s="15"/>
      <c r="G30" s="15"/>
      <c r="H30" s="21">
        <f ca="1">IF(SUM(H25:H29),SUM(H25:H29),"")</f>
        <v>20000</v>
      </c>
      <c r="I30" s="4"/>
    </row>
    <row r="31" spans="2:11" ht="13.5" thickTop="1" x14ac:dyDescent="0.2">
      <c r="B31" s="4"/>
      <c r="C31" s="4"/>
      <c r="D31" s="4"/>
      <c r="E31" s="4"/>
      <c r="F31" s="4"/>
      <c r="G31" s="4"/>
      <c r="H31" s="4"/>
      <c r="I31" s="4"/>
    </row>
    <row r="32" spans="2:11" ht="18" x14ac:dyDescent="0.2">
      <c r="B32" s="8" t="s">
        <v>28</v>
      </c>
      <c r="C32" s="4"/>
      <c r="D32" s="4"/>
      <c r="E32" s="4"/>
      <c r="F32" s="4"/>
      <c r="G32" s="4"/>
      <c r="H32" s="4"/>
      <c r="I32" s="4"/>
    </row>
    <row r="33" spans="2:9" x14ac:dyDescent="0.2">
      <c r="B33" s="4" t="s">
        <v>29</v>
      </c>
      <c r="C33" s="4"/>
      <c r="D33" s="4"/>
      <c r="E33" s="22">
        <f ca="1">IF(SUM(I25:I29),SUM(I25:I29),"")</f>
        <v>463850</v>
      </c>
      <c r="F33" s="4"/>
      <c r="G33" s="4"/>
      <c r="H33" s="4"/>
      <c r="I33" s="4"/>
    </row>
    <row r="34" spans="2:9" x14ac:dyDescent="0.2">
      <c r="B34" s="4" t="s">
        <v>30</v>
      </c>
      <c r="C34" s="4"/>
      <c r="D34" s="4"/>
      <c r="E34" s="13">
        <f ca="1">IF(SUM(E33),MIN(BL126:BL130)*E9,"")</f>
        <v>453000</v>
      </c>
      <c r="F34" s="4"/>
      <c r="G34" s="4"/>
      <c r="H34" s="4"/>
      <c r="I34" s="4"/>
    </row>
    <row r="35" spans="2:9" ht="13.5" thickBot="1" x14ac:dyDescent="0.25">
      <c r="B35" s="23" t="s">
        <v>31</v>
      </c>
      <c r="C35" s="4"/>
      <c r="D35" s="4"/>
      <c r="E35" s="24">
        <f ca="1">IF(SUM(E34),E33-E34,"")</f>
        <v>10850</v>
      </c>
      <c r="F35" s="25">
        <f ca="1">IF(SUM(E35),E35/E34,"")</f>
        <v>2.3951434878587197E-2</v>
      </c>
      <c r="G35" s="4"/>
      <c r="H35" s="4"/>
      <c r="I35" s="4"/>
    </row>
    <row r="36" spans="2:9" ht="13.5" thickTop="1" x14ac:dyDescent="0.2"/>
    <row r="38" spans="2:9" x14ac:dyDescent="0.2">
      <c r="B38" s="43"/>
      <c r="C38" s="44"/>
      <c r="D38" s="44"/>
      <c r="E38" s="44"/>
      <c r="F38" s="44"/>
      <c r="G38" s="44"/>
      <c r="H38" s="44"/>
      <c r="I38" s="44"/>
    </row>
    <row r="124" spans="64:64" ht="15.75" x14ac:dyDescent="0.25">
      <c r="BL124" s="26" t="s">
        <v>32</v>
      </c>
    </row>
    <row r="125" spans="64:64" ht="15.75" x14ac:dyDescent="0.25">
      <c r="BL125" s="27" t="s">
        <v>33</v>
      </c>
    </row>
    <row r="126" spans="64:64" x14ac:dyDescent="0.2">
      <c r="BL126" s="28">
        <f>IF(G15=0,MAX($G$15:$G$19),G15)</f>
        <v>24.4</v>
      </c>
    </row>
    <row r="127" spans="64:64" x14ac:dyDescent="0.2">
      <c r="BL127" s="28">
        <f>IF(G16=0,MAX($G$15:$G$19),G16)</f>
        <v>22.65</v>
      </c>
    </row>
    <row r="128" spans="64:64" x14ac:dyDescent="0.2">
      <c r="BL128" s="28">
        <f>IF(G17=0,MAX($G$15:$G$19),G17)</f>
        <v>24.8</v>
      </c>
    </row>
    <row r="129" spans="64:64" x14ac:dyDescent="0.2">
      <c r="BL129" s="28">
        <f>IF(G18=0,MAX($G$15:$G$19),G18)</f>
        <v>23.45</v>
      </c>
    </row>
    <row r="130" spans="64:64" x14ac:dyDescent="0.2">
      <c r="BL130" s="29">
        <f>IF(G19=0,MAX($G$15:$G$19),G19)</f>
        <v>23.45</v>
      </c>
    </row>
  </sheetData>
  <mergeCells count="1">
    <mergeCell ref="B38:I38"/>
  </mergeCells>
  <phoneticPr fontId="0" type="noConversion"/>
  <printOptions horizontalCentered="1"/>
  <pageMargins left="0.23622047244094491" right="0.23622047244094491" top="0.74803149606299213" bottom="0.74803149606299213" header="0.23622047244094491" footer="0.51181102362204722"/>
  <pageSetup orientation="portrait" horizontalDpi="4294967294" verticalDpi="300" r:id="rId1"/>
  <headerFooter alignWithMargins="0"/>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FCE76A1A-F564-46B3-89AC-B8E7CF033AA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Vendor Cost Analysis</vt:lpstr>
      <vt:lpstr>'Vendor Cost Analysis'!Print_Area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keywords/>
  <dc:description/>
  <cp:lastModifiedBy/>
  <dcterms:created xsi:type="dcterms:W3CDTF">2014-10-25T21:15:56Z</dcterms:created>
  <dcterms:modified xsi:type="dcterms:W3CDTF">2014-10-25T21:15:56Z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TC018773269991</vt:lpwstr>
  </property>
</Properties>
</file>